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<sst xmlns="http://schemas.openxmlformats.org/spreadsheetml/2006/main" count="191" uniqueCount="94">
  <si>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</si>
  <si>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</si>
  <si>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</si>
  <si>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</si>
  <si>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</si>
  <si>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</si>
  <si>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</si>
  <si>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</si>
  <si>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</si>
  <si>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</si>
  <si>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</si>
  <si>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</si>
  <si>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</si>
  <si>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</si>
  <si>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</si>
  <si>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</si>
  <si>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</si>
  <si>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</si>
  <si>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</si>
  <si>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</si>
  <si>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</si>
  <si>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</si>
  <si>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</si>
  <si>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</si>
  <si>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</si>
  <si>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</si>
  <si>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</si>
  <si>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</si>
  <si>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</si>
  <si>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</si>
  <si>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</si>
  <si>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</si>
  <si>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</si>
  <si>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</si>
  <si>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</si>
  <si>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</si>
  <si>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</si>
  <si>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</si>
  <si>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</si>
  <si>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</si>
  <si>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</si>
  <si>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</si>
  <si>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</si>
  <si>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</si>
  <si>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</si>
  <si>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</si>
  <si>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</si>
  <si>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</si>
  <si>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</si>
  <si>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</si>
  <si>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</si>
  <si>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</si>
  <si>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</si>
  <si>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</si>
  <si>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</si>
  <si>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</si>
  <si>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</si>
  <si>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</si>
  <si>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</si>
  <si>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</si>
  <si>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</si>
  <si>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</si>
  <si>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</si>
  <si>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</si>
  <si>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</si>
  <si>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</si>
  <si>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</si>
  <si>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</si>
  <si>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</si>
  <si>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</si>
  <si>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</si>
  <si>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</si>
  <si>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</si>
  <si>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</si>
  <si>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</si>
  <si>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</si>
  <si>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</si>
  <si>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</si>
  <si>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</si>
  <si>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</si>
  <si>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</si>
  <si>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</si>
  <si>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</si>
  <si>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</si>
  <si>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</si>
  <si>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</si>
  <si>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</si>
  <si>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план на січень-квітень 2018р.</t>
  </si>
  <si>
    <t>факт  на 01.04.17</t>
  </si>
  <si>
    <t>Фактичні надходження (квітень)</t>
  </si>
  <si>
    <t>станом на 10.04.2018</t>
  </si>
  <si>
    <r>
      <t xml:space="preserve">станом на 10.04.2018р.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</si>
  <si>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10.04.2018р.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</si>
  <si>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10.04.2018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</si>
</sst>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5.6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6527913"/>
        <c:axId val="14533490"/>
      </c:lineChart>
      <c:catAx>
        <c:axId val="165279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33490"/>
        <c:crosses val="autoZero"/>
        <c:auto val="0"/>
        <c:lblOffset val="100"/>
        <c:tickLblSkip val="1"/>
        <c:noMultiLvlLbl val="0"/>
      </c:catAx>
      <c:valAx>
        <c:axId val="145334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5279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3692547"/>
        <c:axId val="36362012"/>
      </c:lineChart>
      <c:catAx>
        <c:axId val="636925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62012"/>
        <c:crosses val="autoZero"/>
        <c:auto val="0"/>
        <c:lblOffset val="100"/>
        <c:tickLblSkip val="1"/>
        <c:noMultiLvlLbl val="0"/>
      </c:catAx>
      <c:valAx>
        <c:axId val="363620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6925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8822653"/>
        <c:axId val="59641830"/>
      </c:lineChart>
      <c:catAx>
        <c:axId val="588226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41830"/>
        <c:crosses val="autoZero"/>
        <c:auto val="0"/>
        <c:lblOffset val="100"/>
        <c:tickLblSkip val="1"/>
        <c:noMultiLvlLbl val="0"/>
      </c:catAx>
      <c:valAx>
        <c:axId val="5964183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226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7014423"/>
        <c:axId val="66258896"/>
      </c:lineChart>
      <c:catAx>
        <c:axId val="670144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8896"/>
        <c:crosses val="autoZero"/>
        <c:auto val="0"/>
        <c:lblOffset val="100"/>
        <c:tickLblSkip val="1"/>
        <c:noMultiLvlLbl val="0"/>
      </c:catAx>
      <c:valAx>
        <c:axId val="6625889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144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10.04.2018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9459153"/>
        <c:axId val="65370330"/>
      </c:bar3DChart>
      <c:catAx>
        <c:axId val="59459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70330"/>
        <c:crosses val="autoZero"/>
        <c:auto val="1"/>
        <c:lblOffset val="100"/>
        <c:tickLblSkip val="1"/>
        <c:noMultiLvlLbl val="0"/>
      </c:catAx>
      <c:valAx>
        <c:axId val="65370330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59153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462059"/>
        <c:axId val="60505348"/>
      </c:bar3DChart>
      <c:catAx>
        <c:axId val="5146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505348"/>
        <c:crosses val="autoZero"/>
        <c:auto val="1"/>
        <c:lblOffset val="100"/>
        <c:tickLblSkip val="1"/>
        <c:noMultiLvlLbl val="0"/>
      </c:catAx>
      <c:valAx>
        <c:axId val="60505348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205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квітень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10.04.2018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130 095,8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412 449,4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-96 267,1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січень-квітень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502 291,4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-89 841,9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110202"/>
      <sheetName val="Лист8"/>
      <sheetName val="210103"/>
      <sheetName val="2105"/>
      <sheetName val="24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66</v>
      </c>
      <c r="S1" s="114"/>
      <c r="T1" s="114"/>
      <c r="U1" s="114"/>
      <c r="V1" s="114"/>
      <c r="W1" s="115"/>
    </row>
    <row r="2" spans="1:23" ht="15" thickBot="1">
      <c r="A2" s="116" t="s">
        <v>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71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4">
        <v>0</v>
      </c>
      <c r="V4" s="12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8">
        <v>0</v>
      </c>
      <c r="V7" s="12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8">
        <v>0</v>
      </c>
      <c r="V23" s="139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0">
        <f>SUM(U4:U23)</f>
        <v>1</v>
      </c>
      <c r="V24" s="141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43132</v>
      </c>
      <c r="S29" s="144">
        <f>14560.55/1000</f>
        <v>14.56055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43132</v>
      </c>
      <c r="S39" s="132">
        <f>4362046.31/1000</f>
        <v>4362.04631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73</v>
      </c>
      <c r="S1" s="114"/>
      <c r="T1" s="114"/>
      <c r="U1" s="114"/>
      <c r="V1" s="114"/>
      <c r="W1" s="115"/>
    </row>
    <row r="2" spans="1:23" ht="15" thickBo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78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8">
        <v>0</v>
      </c>
      <c r="V23" s="139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0">
        <f>SUM(U4:U23)</f>
        <v>1</v>
      </c>
      <c r="V24" s="141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33</v>
      </c>
      <c r="S27" s="142"/>
      <c r="T27" s="142"/>
      <c r="U27" s="14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29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43160</v>
      </c>
      <c r="S29" s="144">
        <v>144.8304</v>
      </c>
      <c r="T29" s="144"/>
      <c r="U29" s="14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44"/>
      <c r="T30" s="144"/>
      <c r="U30" s="14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5" t="s">
        <v>45</v>
      </c>
      <c r="T32" s="14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7" t="s">
        <v>40</v>
      </c>
      <c r="T33" s="14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2" t="s">
        <v>30</v>
      </c>
      <c r="S37" s="142"/>
      <c r="T37" s="142"/>
      <c r="U37" s="14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8" t="s">
        <v>31</v>
      </c>
      <c r="S38" s="148"/>
      <c r="T38" s="148"/>
      <c r="U38" s="14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43160</v>
      </c>
      <c r="S39" s="132">
        <v>4586.3857499999995</v>
      </c>
      <c r="T39" s="133"/>
      <c r="U39" s="13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5"/>
      <c r="T40" s="136"/>
      <c r="U40" s="13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82</v>
      </c>
      <c r="S1" s="114"/>
      <c r="T1" s="114"/>
      <c r="U1" s="114"/>
      <c r="V1" s="114"/>
      <c r="W1" s="115"/>
    </row>
    <row r="2" spans="1:23" ht="15" thickBot="1">
      <c r="A2" s="116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84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24">
        <v>0</v>
      </c>
      <c r="V4" s="12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28">
        <v>0</v>
      </c>
      <c r="V6" s="12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28">
        <v>0</v>
      </c>
      <c r="V7" s="12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8"/>
      <c r="V24" s="139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0">
        <f>SUM(U4:U24)</f>
        <v>1</v>
      </c>
      <c r="V25" s="141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33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29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43191</v>
      </c>
      <c r="S30" s="144">
        <v>36.88</v>
      </c>
      <c r="T30" s="144"/>
      <c r="U30" s="14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44"/>
      <c r="T31" s="144"/>
      <c r="U31" s="14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5" t="s">
        <v>45</v>
      </c>
      <c r="T33" s="14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40</v>
      </c>
      <c r="T34" s="14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2" t="s">
        <v>30</v>
      </c>
      <c r="S38" s="142"/>
      <c r="T38" s="142"/>
      <c r="U38" s="14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 t="s">
        <v>31</v>
      </c>
      <c r="S39" s="148"/>
      <c r="T39" s="148"/>
      <c r="U39" s="14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43191</v>
      </c>
      <c r="S40" s="132">
        <v>6267.390409999999</v>
      </c>
      <c r="T40" s="133"/>
      <c r="U40" s="13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5"/>
      <c r="T41" s="136"/>
      <c r="U41" s="13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0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"/>
      <c r="R1" s="113" t="s">
        <v>86</v>
      </c>
      <c r="S1" s="114"/>
      <c r="T1" s="114"/>
      <c r="U1" s="114"/>
      <c r="V1" s="114"/>
      <c r="W1" s="115"/>
    </row>
    <row r="2" spans="1:23" ht="15" thickBot="1">
      <c r="A2" s="116" t="s">
        <v>90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Q2" s="1"/>
      <c r="R2" s="119" t="s">
        <v>91</v>
      </c>
      <c r="S2" s="120"/>
      <c r="T2" s="120"/>
      <c r="U2" s="120"/>
      <c r="V2" s="120"/>
      <c r="W2" s="12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89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2" t="s">
        <v>47</v>
      </c>
      <c r="V3" s="12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6765.736</v>
      </c>
      <c r="R4" s="94">
        <v>0</v>
      </c>
      <c r="S4" s="95">
        <v>0</v>
      </c>
      <c r="T4" s="96">
        <v>87.5</v>
      </c>
      <c r="U4" s="124">
        <v>0</v>
      </c>
      <c r="V4" s="12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6765.7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6765.7</v>
      </c>
      <c r="R6" s="71">
        <v>0</v>
      </c>
      <c r="S6" s="72">
        <v>0</v>
      </c>
      <c r="T6" s="73">
        <v>26</v>
      </c>
      <c r="U6" s="128">
        <v>0</v>
      </c>
      <c r="V6" s="12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6765.7</v>
      </c>
      <c r="R7" s="71">
        <v>0</v>
      </c>
      <c r="S7" s="72">
        <v>0</v>
      </c>
      <c r="T7" s="73">
        <v>130.25</v>
      </c>
      <c r="U7" s="128">
        <v>0</v>
      </c>
      <c r="V7" s="12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6765.7</v>
      </c>
      <c r="R8" s="71">
        <v>113.15</v>
      </c>
      <c r="S8" s="72">
        <v>0</v>
      </c>
      <c r="T8" s="70">
        <v>10</v>
      </c>
      <c r="U8" s="126">
        <v>0</v>
      </c>
      <c r="V8" s="127"/>
      <c r="W8" s="68">
        <f t="shared" si="3"/>
        <v>123.15</v>
      </c>
    </row>
    <row r="9" spans="1:23" ht="12.75">
      <c r="A9" s="10">
        <v>43200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6765.7</v>
      </c>
      <c r="R9" s="71"/>
      <c r="S9" s="72"/>
      <c r="T9" s="70"/>
      <c r="U9" s="126"/>
      <c r="V9" s="127"/>
      <c r="W9" s="68">
        <f t="shared" si="3"/>
        <v>0</v>
      </c>
    </row>
    <row r="10" spans="1:23" ht="12.75">
      <c r="A10" s="10">
        <v>43201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2200</v>
      </c>
      <c r="P10" s="3">
        <f t="shared" si="2"/>
        <v>0</v>
      </c>
      <c r="Q10" s="2">
        <v>6765.7</v>
      </c>
      <c r="R10" s="71"/>
      <c r="S10" s="72"/>
      <c r="T10" s="70"/>
      <c r="U10" s="126"/>
      <c r="V10" s="127"/>
      <c r="W10" s="68">
        <f>R10+S10+U10+T10+V10</f>
        <v>0</v>
      </c>
    </row>
    <row r="11" spans="1:23" ht="12.75">
      <c r="A11" s="10">
        <v>43202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1900</v>
      </c>
      <c r="P11" s="3">
        <f t="shared" si="2"/>
        <v>0</v>
      </c>
      <c r="Q11" s="2">
        <v>6765.7</v>
      </c>
      <c r="R11" s="69"/>
      <c r="S11" s="65"/>
      <c r="T11" s="70"/>
      <c r="U11" s="126"/>
      <c r="V11" s="127"/>
      <c r="W11" s="68">
        <f t="shared" si="3"/>
        <v>0</v>
      </c>
    </row>
    <row r="12" spans="1:23" ht="12.75">
      <c r="A12" s="10">
        <v>43203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14000</v>
      </c>
      <c r="P12" s="3">
        <f t="shared" si="2"/>
        <v>0</v>
      </c>
      <c r="Q12" s="2">
        <v>6765.7</v>
      </c>
      <c r="R12" s="69"/>
      <c r="S12" s="65"/>
      <c r="T12" s="70"/>
      <c r="U12" s="126"/>
      <c r="V12" s="127"/>
      <c r="W12" s="68">
        <f t="shared" si="3"/>
        <v>0</v>
      </c>
    </row>
    <row r="13" spans="1:23" ht="12.75">
      <c r="A13" s="10">
        <v>43206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6000</v>
      </c>
      <c r="P13" s="3">
        <f t="shared" si="2"/>
        <v>0</v>
      </c>
      <c r="Q13" s="2">
        <v>6765.7</v>
      </c>
      <c r="R13" s="69"/>
      <c r="S13" s="65"/>
      <c r="T13" s="70"/>
      <c r="U13" s="126"/>
      <c r="V13" s="127"/>
      <c r="W13" s="68">
        <f t="shared" si="3"/>
        <v>0</v>
      </c>
    </row>
    <row r="14" spans="1:23" ht="12.75">
      <c r="A14" s="10">
        <v>43207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13800</v>
      </c>
      <c r="P14" s="3">
        <f t="shared" si="2"/>
        <v>0</v>
      </c>
      <c r="Q14" s="2">
        <v>6765.7</v>
      </c>
      <c r="R14" s="69"/>
      <c r="S14" s="65"/>
      <c r="T14" s="74"/>
      <c r="U14" s="126"/>
      <c r="V14" s="127"/>
      <c r="W14" s="68">
        <f t="shared" si="3"/>
        <v>0</v>
      </c>
    </row>
    <row r="15" spans="1:23" ht="12.75">
      <c r="A15" s="10">
        <v>43208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4500</v>
      </c>
      <c r="P15" s="3">
        <f>N15/O15</f>
        <v>0</v>
      </c>
      <c r="Q15" s="2">
        <v>6765.7</v>
      </c>
      <c r="R15" s="69"/>
      <c r="S15" s="65"/>
      <c r="T15" s="74"/>
      <c r="U15" s="126"/>
      <c r="V15" s="127"/>
      <c r="W15" s="68">
        <f t="shared" si="3"/>
        <v>0</v>
      </c>
    </row>
    <row r="16" spans="1:23" ht="12.75">
      <c r="A16" s="10">
        <v>43209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4400</v>
      </c>
      <c r="P16" s="3">
        <f t="shared" si="2"/>
        <v>0</v>
      </c>
      <c r="Q16" s="2">
        <v>6765.7</v>
      </c>
      <c r="R16" s="69"/>
      <c r="S16" s="65"/>
      <c r="T16" s="74"/>
      <c r="U16" s="126"/>
      <c r="V16" s="127"/>
      <c r="W16" s="68">
        <f t="shared" si="3"/>
        <v>0</v>
      </c>
    </row>
    <row r="17" spans="1:23" ht="12.75">
      <c r="A17" s="10">
        <v>43210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9000</v>
      </c>
      <c r="P17" s="3">
        <f t="shared" si="2"/>
        <v>0</v>
      </c>
      <c r="Q17" s="2">
        <v>6765.7</v>
      </c>
      <c r="R17" s="69"/>
      <c r="S17" s="65"/>
      <c r="T17" s="74"/>
      <c r="U17" s="126"/>
      <c r="V17" s="127"/>
      <c r="W17" s="68">
        <f t="shared" si="3"/>
        <v>0</v>
      </c>
    </row>
    <row r="18" spans="1:23" ht="12.75">
      <c r="A18" s="10">
        <v>43182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5700</v>
      </c>
      <c r="P18" s="3">
        <f>N18/O18</f>
        <v>0</v>
      </c>
      <c r="Q18" s="2">
        <v>6765.7</v>
      </c>
      <c r="R18" s="69"/>
      <c r="S18" s="65"/>
      <c r="T18" s="70"/>
      <c r="U18" s="126"/>
      <c r="V18" s="127"/>
      <c r="W18" s="68">
        <f t="shared" si="3"/>
        <v>0</v>
      </c>
    </row>
    <row r="19" spans="1:23" ht="12.75">
      <c r="A19" s="10">
        <v>43183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6765.7</v>
      </c>
      <c r="R19" s="69"/>
      <c r="S19" s="65"/>
      <c r="T19" s="70"/>
      <c r="U19" s="126"/>
      <c r="V19" s="127"/>
      <c r="W19" s="68">
        <f t="shared" si="3"/>
        <v>0</v>
      </c>
    </row>
    <row r="20" spans="1:23" ht="12.75">
      <c r="A20" s="10">
        <v>43184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6765.7</v>
      </c>
      <c r="R20" s="69"/>
      <c r="S20" s="65"/>
      <c r="T20" s="70"/>
      <c r="U20" s="126"/>
      <c r="V20" s="127"/>
      <c r="W20" s="68">
        <f t="shared" si="3"/>
        <v>0</v>
      </c>
    </row>
    <row r="21" spans="1:23" ht="12.75">
      <c r="A21" s="10">
        <v>43185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7500</v>
      </c>
      <c r="P21" s="3">
        <f t="shared" si="2"/>
        <v>0</v>
      </c>
      <c r="Q21" s="2">
        <v>6765.7</v>
      </c>
      <c r="R21" s="102"/>
      <c r="S21" s="103"/>
      <c r="T21" s="104"/>
      <c r="U21" s="126"/>
      <c r="V21" s="127"/>
      <c r="W21" s="68">
        <f t="shared" si="3"/>
        <v>0</v>
      </c>
    </row>
    <row r="22" spans="1:23" ht="13.5" thickBot="1">
      <c r="A22" s="10">
        <v>43217</v>
      </c>
      <c r="B22" s="65"/>
      <c r="C22" s="74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18000</v>
      </c>
      <c r="P22" s="3">
        <f t="shared" si="2"/>
        <v>0</v>
      </c>
      <c r="Q22" s="2">
        <v>6765.7</v>
      </c>
      <c r="R22" s="98"/>
      <c r="S22" s="99"/>
      <c r="T22" s="100"/>
      <c r="U22" s="138"/>
      <c r="V22" s="139"/>
      <c r="W22" s="101">
        <f t="shared" si="3"/>
        <v>0</v>
      </c>
    </row>
    <row r="23" spans="1:23" ht="13.5" thickBot="1">
      <c r="A23" s="83" t="s">
        <v>28</v>
      </c>
      <c r="B23" s="85">
        <f aca="true" t="shared" si="4" ref="B23:O23">SUM(B4:B22)</f>
        <v>24333.300000000003</v>
      </c>
      <c r="C23" s="85">
        <f t="shared" si="4"/>
        <v>1018.9999999999999</v>
      </c>
      <c r="D23" s="107">
        <f t="shared" si="4"/>
        <v>69.80000000000001</v>
      </c>
      <c r="E23" s="107">
        <f t="shared" si="4"/>
        <v>949.1999999999999</v>
      </c>
      <c r="F23" s="85">
        <f t="shared" si="4"/>
        <v>307.8</v>
      </c>
      <c r="G23" s="85">
        <f t="shared" si="4"/>
        <v>1177.6</v>
      </c>
      <c r="H23" s="85">
        <f t="shared" si="4"/>
        <v>4294.5</v>
      </c>
      <c r="I23" s="85">
        <f t="shared" si="4"/>
        <v>549.5</v>
      </c>
      <c r="J23" s="85">
        <f t="shared" si="4"/>
        <v>345.04999999999995</v>
      </c>
      <c r="K23" s="85">
        <f t="shared" si="4"/>
        <v>579.3</v>
      </c>
      <c r="L23" s="85">
        <f t="shared" si="4"/>
        <v>1137.4</v>
      </c>
      <c r="M23" s="84">
        <f t="shared" si="4"/>
        <v>85.23000000000033</v>
      </c>
      <c r="N23" s="84">
        <f t="shared" si="4"/>
        <v>33828.68</v>
      </c>
      <c r="O23" s="84">
        <f t="shared" si="4"/>
        <v>130100</v>
      </c>
      <c r="P23" s="86">
        <f>N23/O23</f>
        <v>0.2600205995388163</v>
      </c>
      <c r="Q23" s="2"/>
      <c r="R23" s="75">
        <f>SUM(R4:R22)</f>
        <v>189.15</v>
      </c>
      <c r="S23" s="75">
        <f>SUM(S4:S22)</f>
        <v>0</v>
      </c>
      <c r="T23" s="75">
        <f>SUM(T4:T22)</f>
        <v>253.75</v>
      </c>
      <c r="U23" s="140">
        <f>SUM(U4:U22)</f>
        <v>0</v>
      </c>
      <c r="V23" s="141"/>
      <c r="W23" s="75">
        <f>R23+S23+U23+T23+V23</f>
        <v>442.9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33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29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43200</v>
      </c>
      <c r="S28" s="144">
        <v>255.32345999999998</v>
      </c>
      <c r="T28" s="144"/>
      <c r="U28" s="144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44"/>
      <c r="T29" s="144"/>
      <c r="U29" s="144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5" t="s">
        <v>45</v>
      </c>
      <c r="T31" s="146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40</v>
      </c>
      <c r="T32" s="147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2" t="s">
        <v>30</v>
      </c>
      <c r="S36" s="142"/>
      <c r="T36" s="142"/>
      <c r="U36" s="14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8" t="s">
        <v>31</v>
      </c>
      <c r="S37" s="148"/>
      <c r="T37" s="148"/>
      <c r="U37" s="148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43200</v>
      </c>
      <c r="S38" s="132">
        <v>6267.390409999999</v>
      </c>
      <c r="T38" s="133"/>
      <c r="U38" s="134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5"/>
      <c r="T39" s="136"/>
      <c r="U39" s="137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92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2" t="s">
        <v>32</v>
      </c>
      <c r="B27" s="158" t="s">
        <v>43</v>
      </c>
      <c r="C27" s="158"/>
      <c r="D27" s="152" t="s">
        <v>49</v>
      </c>
      <c r="E27" s="164"/>
      <c r="F27" s="165" t="s">
        <v>44</v>
      </c>
      <c r="G27" s="151"/>
      <c r="H27" s="166" t="s">
        <v>52</v>
      </c>
      <c r="I27" s="152"/>
      <c r="J27" s="159"/>
      <c r="K27" s="160"/>
      <c r="L27" s="155" t="s">
        <v>36</v>
      </c>
      <c r="M27" s="156"/>
      <c r="N27" s="157"/>
      <c r="O27" s="149" t="s">
        <v>93</v>
      </c>
      <c r="P27" s="150"/>
    </row>
    <row r="28" spans="1:16" ht="30.75" customHeight="1">
      <c r="A28" s="163"/>
      <c r="B28" s="44" t="s">
        <v>87</v>
      </c>
      <c r="C28" s="22" t="s">
        <v>23</v>
      </c>
      <c r="D28" s="44" t="str">
        <f>B28</f>
        <v>план на січень-квітень 2018р.</v>
      </c>
      <c r="E28" s="22" t="str">
        <f>C28</f>
        <v>факт</v>
      </c>
      <c r="F28" s="43" t="str">
        <f>B28</f>
        <v>план на січень-квітень 2018р.</v>
      </c>
      <c r="G28" s="58" t="str">
        <f>C28</f>
        <v>факт</v>
      </c>
      <c r="H28" s="44" t="str">
        <f>B28</f>
        <v>план на січень-квітень 2018р.</v>
      </c>
      <c r="I28" s="22" t="str">
        <f>C28</f>
        <v>факт</v>
      </c>
      <c r="J28" s="43"/>
      <c r="K28" s="58"/>
      <c r="L28" s="41" t="str">
        <f>D28</f>
        <v>план на січень-квітень 2018р.</v>
      </c>
      <c r="M28" s="22" t="str">
        <f>C28</f>
        <v>факт</v>
      </c>
      <c r="N28" s="42" t="s">
        <v>24</v>
      </c>
      <c r="O28" s="151"/>
      <c r="P28" s="152"/>
    </row>
    <row r="29" spans="1:16" ht="23.25" customHeight="1" thickBot="1">
      <c r="A29" s="40">
        <f>квітень!S38</f>
        <v>6267.390409999999</v>
      </c>
      <c r="B29" s="45">
        <v>3015</v>
      </c>
      <c r="C29" s="45">
        <v>1390.87</v>
      </c>
      <c r="D29" s="45">
        <v>806.429</v>
      </c>
      <c r="E29" s="45">
        <v>806.46</v>
      </c>
      <c r="F29" s="45">
        <v>8000</v>
      </c>
      <c r="G29" s="45">
        <v>1711.55</v>
      </c>
      <c r="H29" s="45">
        <v>8</v>
      </c>
      <c r="I29" s="45">
        <v>3</v>
      </c>
      <c r="J29" s="45"/>
      <c r="K29" s="45"/>
      <c r="L29" s="59">
        <f>H29+F29+D29+J29+B29</f>
        <v>11829.429</v>
      </c>
      <c r="M29" s="46">
        <f>C29+E29+G29+I29</f>
        <v>3911.88</v>
      </c>
      <c r="N29" s="47">
        <f>M29-L29</f>
        <v>-7917.549</v>
      </c>
      <c r="O29" s="153">
        <f>квітень!S28</f>
        <v>255.32345999999998</v>
      </c>
      <c r="P29" s="15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8"/>
      <c r="P30" s="15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283716.14</v>
      </c>
      <c r="C48" s="28">
        <v>243128.85</v>
      </c>
      <c r="F48" s="1" t="s">
        <v>22</v>
      </c>
      <c r="G48" s="6"/>
      <c r="H48" s="16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58381.48</v>
      </c>
      <c r="C49" s="28">
        <v>44957.76</v>
      </c>
      <c r="G49" s="6"/>
      <c r="H49" s="16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89156.76</v>
      </c>
      <c r="C50" s="28">
        <v>73367.17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11236.5</v>
      </c>
      <c r="C51" s="28">
        <v>7249.58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44990</v>
      </c>
      <c r="C52" s="28">
        <v>28624.54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2064.14</v>
      </c>
      <c r="C53" s="28">
        <v>2279.83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1000.08</v>
      </c>
      <c r="C54" s="28">
        <v>2237.17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11746.259999999967</v>
      </c>
      <c r="C55" s="12">
        <v>10604.539999999986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502291.36</v>
      </c>
      <c r="C56" s="9">
        <v>412449.44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3015</v>
      </c>
      <c r="C58" s="9">
        <f>C29</f>
        <v>1390.87</v>
      </c>
    </row>
    <row r="59" spans="1:3" ht="25.5">
      <c r="A59" s="76" t="s">
        <v>54</v>
      </c>
      <c r="B59" s="9">
        <f>D29</f>
        <v>806.429</v>
      </c>
      <c r="C59" s="9">
        <f>E29</f>
        <v>806.46</v>
      </c>
    </row>
    <row r="60" spans="1:3" ht="12.75">
      <c r="A60" s="76" t="s">
        <v>55</v>
      </c>
      <c r="B60" s="9">
        <f>F29</f>
        <v>8000</v>
      </c>
      <c r="C60" s="9">
        <f>G29</f>
        <v>1711.55</v>
      </c>
    </row>
    <row r="61" spans="1:3" ht="25.5">
      <c r="A61" s="76" t="s">
        <v>56</v>
      </c>
      <c r="B61" s="9">
        <f>H29</f>
        <v>8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3" sqref="C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20" spans="1:15" ht="12" hidden="1">
      <c r="A20" t="s">
        <v>88</v>
      </c>
      <c r="B20" s="109">
        <v>115278.5</v>
      </c>
      <c r="C20" s="109">
        <v>133563.9</v>
      </c>
      <c r="D20" s="109">
        <v>129778.3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1634304.1430000002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6386.400000000009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6386.442999999999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2018-04-10T08:47:23Z</dcterms:modified>
  <cp:category/>
  <cp:version/>
  <cp:contentType/>
  <cp:contentStatus/>
</cp:coreProperties>
</file>